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ankyou-1\Desktop\【経営比較分析表】2020_394050_47_040\"/>
    </mc:Choice>
  </mc:AlternateContent>
  <xr:revisionPtr revIDLastSave="0" documentId="13_ncr:1_{DD08AB88-EBD3-4C34-880E-CC310204EBEB}" xr6:coauthVersionLast="36" xr6:coauthVersionMax="36" xr10:uidLastSave="{00000000-0000-0000-0000-000000000000}"/>
  <workbookProtection workbookAlgorithmName="SHA-512" workbookHashValue="4HM0FYe5z8QCSjgU8Ss0pCTBSDGZpf7nI2cmgjZ3NmXiJJegC8KMstf7tagBFRrSDiR9kXYgXTi8N1BEC3s58w==" workbookSaltValue="ZArhhxsnisp45D/95vGbtA=="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GN8" i="5" s="1"/>
  <c r="L6" i="5"/>
  <c r="N3" i="4" s="1"/>
  <c r="K6" i="5"/>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L19" i="4"/>
  <c r="I19" i="4"/>
  <c r="F19" i="4"/>
  <c r="L16" i="4"/>
  <c r="J16" i="4"/>
  <c r="H16" i="4"/>
  <c r="F16" i="4"/>
  <c r="N15" i="4"/>
  <c r="L15" i="4"/>
  <c r="J15" i="4"/>
  <c r="H15" i="4"/>
  <c r="F15" i="4"/>
  <c r="N14" i="4"/>
  <c r="L14" i="4"/>
  <c r="J14" i="4"/>
  <c r="H14" i="4"/>
  <c r="F14" i="4"/>
  <c r="N13" i="4"/>
  <c r="L13" i="4"/>
  <c r="J13" i="4"/>
  <c r="H13" i="4"/>
  <c r="F13" i="4"/>
  <c r="N12" i="4"/>
  <c r="L12" i="4"/>
  <c r="J12" i="4"/>
  <c r="H12" i="4"/>
  <c r="F12" i="4"/>
  <c r="F9" i="4"/>
  <c r="N7" i="4"/>
  <c r="B7" i="4"/>
  <c r="J5" i="4"/>
  <c r="B5" i="4"/>
  <c r="J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<sst xmlns="http://schemas.openxmlformats.org/spreadsheetml/2006/main" count="995" uniqueCount="274">
  <si>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</si>
  <si>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</si>
  <si>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</si>
  <si>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</si>
  <si>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</si>
  <si>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</si>
  <si>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</si>
  <si>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</si>
  <si>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電気事業により生じた利益は、新エネ・再エネ機器の補助金に充てるため、環境基金へ積立を行っている。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</si>
  <si>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</si>
  <si>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</si>
  <si>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</si>
  <si>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</si>
  <si>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</si>
  <si>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</si>
  <si>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</si>
  <si>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</si>
  <si>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</si>
  <si>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</si>
  <si>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</si>
  <si>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</si>
  <si>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</si>
  <si>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</si>
  <si>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</si>
  <si>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</si>
  <si>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</si>
  <si>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</si>
  <si>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</si>
  <si>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</si>
  <si>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</si>
  <si>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</si>
  <si>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</si>
  <si>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</si>
  <si>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</si>
  <si>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</si>
  <si>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</si>
  <si>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</si>
  <si>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</si>
  <si>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</si>
  <si>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</si>
  <si>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</si>
  <si>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</si>
  <si>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</si>
  <si>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</si>
  <si>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</si>
  <si>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</si>
  <si>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</si>
  <si>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</si>
  <si>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</si>
  <si>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</si>
  <si>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</si>
  <si>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</si>
  <si>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</si>
  <si>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</si>
  <si>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</si>
  <si>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</si>
  <si>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</si>
  <si>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</si>
  <si>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</si>
  <si>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</si>
  <si>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</si>
  <si>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</si>
  <si>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</si>
  <si>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</si>
  <si>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</si>
  <si>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</si>
  <si>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</si>
  <si>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</si>
  <si>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</si>
  <si>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</si>
  <si>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</si>
  <si>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</si>
  <si>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</si>
  <si>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</si>
  <si>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</si>
  <si>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</si>
  <si>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</si>
  <si>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</si>
  <si>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</si>
  <si>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</si>
  <si>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</si>
  <si>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</si>
  <si>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</si>
  <si>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</si>
  <si>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</si>
  <si>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</si>
  <si>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</si>
  <si>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</si>
  <si>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</si>
  <si>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</si>
  <si>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</si>
  <si>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</si>
  <si>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</si>
  <si>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</si>
  <si>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</si>
  <si>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</si>
  <si>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</si>
  <si>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</si>
  <si>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</si>
  <si>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</si>
  <si>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</si>
  <si>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</si>
  <si>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</si>
  <si>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</si>
  <si>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</si>
  <si>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</si>
  <si>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</si>
  <si>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</si>
  <si>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</si>
  <si>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</si>
  <si>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</si>
  <si>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</si>
  <si>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</si>
  <si>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</si>
  <si>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</si>
  <si>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</si>
  <si>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</si>
  <si>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</si>
  <si>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</si>
  <si>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</si>
  <si>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</si>
  <si>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394050</t>
  </si>
  <si>
    <t>47</t>
  </si>
  <si>
    <t>04</t>
  </si>
  <si>
    <t>0</t>
  </si>
  <si>
    <t>000</t>
  </si>
  <si>
    <t>高知県　梼原町</t>
  </si>
  <si>
    <t>法非適用</t>
  </si>
  <si>
    <t>電気事業</t>
  </si>
  <si>
    <t>非設置</t>
  </si>
  <si>
    <t>該当数値なし</t>
  </si>
  <si>
    <t>-</t>
  </si>
  <si>
    <t>令和3年2月28日　梼原町風力発電所</t>
  </si>
  <si>
    <t>令和2年2月29日　梼原町風力発電所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</si>
  <si>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</si>
  <si>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</si>
  <si>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</si>
  <si>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</si>
  <si>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</si>
  <si>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</si>
  <si>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</si>
  <si>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</si>
  <si>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</si>
  <si>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</si>
  <si>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</si>
  <si>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</si>
  <si>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</si>
  <si>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</si>
  <si>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</si>
  <si>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</si>
  <si>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</si>
  <si>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</si>
  <si>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</si>
  <si>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</si>
  <si>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</si>
  <si>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</si>
  <si>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</si>
  <si>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</si>
  <si>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</si>
  <si>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</si>
  <si>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</si>
  <si>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</si>
  <si>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</si>
  <si>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</si>
  <si>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</si>
  <si>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</si>
  <si>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</si>
  <si>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</si>
  <si>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</si>
  <si>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</si>
  <si>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</si>
  <si>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</si>
  <si>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</si>
  <si>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</si>
  <si>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</si>
  <si>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</si>
  <si>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</si>
  <si>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</si>
  <si>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</si>
  <si>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</si>
  <si>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</si>
  <si>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</si>
  <si>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</si>
  <si>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</si>
  <si>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</si>
  <si>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</si>
  <si>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</si>
  <si>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</si>
  <si>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</si>
  <si>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</si>
  <si>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</si>
  <si>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</si>
  <si>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</si>
  <si>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</si>
  <si>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</si>
  <si>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</si>
  <si>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</si>
  <si>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</si>
  <si>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</si>
  <si>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</si>
  <si>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</si>
  <si>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</si>
  <si>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</si>
  <si>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</si>
  <si>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</si>
  <si>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</si>
  <si>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</si>
  <si>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</si>
  <si>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</si>
  <si>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</si>
  <si>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</si>
  <si>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</si>
  <si>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</si>
  <si>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</si>
  <si>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</si>
  <si>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</si>
  <si>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</si>
  <si>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</si>
  <si>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</si>
  <si>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</si>
  <si>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</si>
  <si>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</si>
  <si>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</si>
  <si>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</si>
  <si>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</si>
  <si>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</si>
  <si>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</si>
  <si>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</si>
  <si>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</si>
  <si>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</si>
  <si>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</si>
  <si>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</si>
  <si>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</si>
  <si>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</si>
  <si>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</si>
  <si>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</si>
  <si>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</si>
  <si>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</si>
  <si>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</si>
  <si>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</si>
  <si>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</si>
  <si>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</si>
  <si>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</si>
  <si>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</si>
  <si>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</si>
  <si>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</si>
  <si>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</si>
  <si>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</si>
  <si>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</si>
  <si>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</si>
  <si>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</si>
  <si>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</si>
  <si>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</si>
  <si>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</si>
  <si>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</si>
  <si>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</si>
  <si>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</si>
  <si>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</si>
  <si>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</si>
  <si>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</si>
  <si>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</si>
  <si>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</si>
  <si>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</si>
  <si>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</si>
  <si>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</si>
  <si>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</si>
  <si>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</si>
  <si>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</si>
  <si>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</si>
  <si>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</si>
  <si>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</si>
  <si>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機器の老朽化によりブレードチップ油圧装置の圧力低下や発電機の動作異常が併発したことにより風車の停止が続き一時期収益が無い時期があった。不具合解消後も長期的なものは無かったものの度々機器の不具合が発生した。そのため令和元年度と比較すると収益的収支比率及び営業収支比率ともに低下している。</t>
    <rPh sb="0" eb="2">
      <t>キキ</t>
    </rPh>
    <rPh sb="3" eb="6">
      <t>ロウキュウカ</t>
    </rPh>
    <rPh sb="16" eb="18">
      <t>ユアツ</t>
    </rPh>
    <rPh sb="18" eb="20">
      <t>ソウチ</t>
    </rPh>
    <rPh sb="21" eb="23">
      <t>アツリョク</t>
    </rPh>
    <rPh sb="23" eb="25">
      <t>テイカ</t>
    </rPh>
    <rPh sb="26" eb="29">
      <t>ハツデンキ</t>
    </rPh>
    <rPh sb="30" eb="32">
      <t>ドウサ</t>
    </rPh>
    <rPh sb="32" eb="34">
      <t>イジョウ</t>
    </rPh>
    <rPh sb="35" eb="37">
      <t>ヘイハツ</t>
    </rPh>
    <rPh sb="44" eb="46">
      <t>フウシャ</t>
    </rPh>
    <rPh sb="47" eb="49">
      <t>テイシ</t>
    </rPh>
    <rPh sb="50" eb="51">
      <t>ツヅ</t>
    </rPh>
    <rPh sb="52" eb="55">
      <t>イチジキ</t>
    </rPh>
    <rPh sb="55" eb="57">
      <t>シュウエキ</t>
    </rPh>
    <rPh sb="58" eb="59">
      <t>ナ</t>
    </rPh>
    <rPh sb="60" eb="62">
      <t>ジキ</t>
    </rPh>
    <rPh sb="67" eb="70">
      <t>フグアイ</t>
    </rPh>
    <rPh sb="70" eb="72">
      <t>カイショウ</t>
    </rPh>
    <rPh sb="72" eb="73">
      <t>ゴ</t>
    </rPh>
    <rPh sb="74" eb="77">
      <t>チョウキテキ</t>
    </rPh>
    <rPh sb="81" eb="82">
      <t>ナ</t>
    </rPh>
    <rPh sb="88" eb="90">
      <t>タビタビ</t>
    </rPh>
    <rPh sb="90" eb="92">
      <t>キキ</t>
    </rPh>
    <rPh sb="93" eb="96">
      <t>フグアイ</t>
    </rPh>
    <rPh sb="97" eb="99">
      <t>ハッセイ</t>
    </rPh>
    <rPh sb="106" eb="108">
      <t>レイワ</t>
    </rPh>
    <rPh sb="108" eb="110">
      <t>ガンネン</t>
    </rPh>
    <rPh sb="110" eb="111">
      <t>ド</t>
    </rPh>
    <rPh sb="112" eb="114">
      <t>ヒカク</t>
    </rPh>
    <rPh sb="117" eb="120">
      <t>シュウエキテキ</t>
    </rPh>
    <rPh sb="120" eb="122">
      <t>シュウシ</t>
    </rPh>
    <rPh sb="122" eb="124">
      <t>ヒリツ</t>
    </rPh>
    <rPh sb="124" eb="125">
      <t>オヨ</t>
    </rPh>
    <rPh sb="126" eb="128">
      <t>エイギョウ</t>
    </rPh>
    <rPh sb="128" eb="130">
      <t>シュウシ</t>
    </rPh>
    <rPh sb="130" eb="132">
      <t>ヒリツ</t>
    </rPh>
    <rPh sb="135" eb="137">
      <t>テイカ</t>
    </rPh>
    <phoneticPr fontId="5"/>
  </si>
  <si>
    <t>機器の経年劣化により部品交換が必要な箇所が多くなってきている。長期間の停止が一時期あったものの復旧後は大きな不具合はなく比較的稼動していたといえる。
現在風車建替えに向け地質調査や地形測量等を進めている。</t>
    <rPh sb="0" eb="2">
      <t>キキ</t>
    </rPh>
    <rPh sb="3" eb="5">
      <t>ケイネン</t>
    </rPh>
    <rPh sb="5" eb="7">
      <t>レッカ</t>
    </rPh>
    <rPh sb="10" eb="12">
      <t>ブヒン</t>
    </rPh>
    <rPh sb="12" eb="14">
      <t>コウカン</t>
    </rPh>
    <rPh sb="15" eb="17">
      <t>ヒツヨウ</t>
    </rPh>
    <rPh sb="18" eb="20">
      <t>カショ</t>
    </rPh>
    <rPh sb="21" eb="22">
      <t>オオ</t>
    </rPh>
    <rPh sb="31" eb="34">
      <t>チョウキカン</t>
    </rPh>
    <rPh sb="35" eb="37">
      <t>テイシ</t>
    </rPh>
    <rPh sb="38" eb="41">
      <t>イチジキ</t>
    </rPh>
    <rPh sb="47" eb="49">
      <t>フッキュウ</t>
    </rPh>
    <rPh sb="49" eb="50">
      <t>ゴ</t>
    </rPh>
    <rPh sb="51" eb="52">
      <t>オオ</t>
    </rPh>
    <rPh sb="54" eb="57">
      <t>フグアイ</t>
    </rPh>
    <rPh sb="60" eb="63">
      <t>ヒカクテキ</t>
    </rPh>
    <rPh sb="63" eb="65">
      <t>カドウ</t>
    </rPh>
    <rPh sb="76" eb="78">
      <t>ゲンザイ</t>
    </rPh>
    <rPh sb="78" eb="80">
      <t>フウシャ</t>
    </rPh>
    <rPh sb="80" eb="82">
      <t>タテカ</t>
    </rPh>
    <rPh sb="84" eb="85">
      <t>ム</t>
    </rPh>
    <rPh sb="86" eb="88">
      <t>チシツ</t>
    </rPh>
    <rPh sb="88" eb="90">
      <t>チョウサ</t>
    </rPh>
    <rPh sb="91" eb="93">
      <t>チケイ</t>
    </rPh>
    <rPh sb="93" eb="95">
      <t>ソクリョウ</t>
    </rPh>
    <rPh sb="95" eb="96">
      <t>トウ</t>
    </rPh>
    <rPh sb="97" eb="98">
      <t>スス</t>
    </rPh>
    <phoneticPr fontId="5"/>
  </si>
  <si>
    <t>風車設備のある四国カルストは、風況がよい反面、台風や落雷の影響を受けやすく、停止せざるを得ない場合がある。雷対策として通信機器の無線化、避雷針の設置をしている。これにより被害の減少につながっている。また、委託業者に24時間体制で遠隔監視を依頼しており、機器の不具合などがあればすぐに分かるようになっている。管理委託している事業者は県外業者であるため事業所から風車設備まですぐに対応できない場合もある。その際に職員が対応可能なものであれば対応し、なるべく風車停止時間の削減に努めている。
収支リスクとして運転開始から20年程が経過し、機器の不具合による修繕が増えている。また、令和2年2月にFIT適用期間が終了となったため収入が減少している。
企業債残高対料金収入比率について、現在風車建替えに向け各種調査を行っているため、電気事業債の増となっている。</t>
    <rPh sb="340" eb="342">
      <t>ゲンザイ</t>
    </rPh>
    <rPh sb="342" eb="344">
      <t>フウシャ</t>
    </rPh>
    <rPh sb="344" eb="346">
      <t>タテカ</t>
    </rPh>
    <rPh sb="348" eb="349">
      <t>ム</t>
    </rPh>
    <rPh sb="350" eb="352">
      <t>カクシュ</t>
    </rPh>
    <rPh sb="352" eb="354">
      <t>チョウサ</t>
    </rPh>
    <rPh sb="355" eb="356">
      <t>オコナ</t>
    </rPh>
    <rPh sb="363" eb="365">
      <t>デンキ</t>
    </rPh>
    <rPh sb="365" eb="367">
      <t>ジギョウ</t>
    </rPh>
    <rPh sb="367" eb="368">
      <t>サイ</t>
    </rPh>
    <rPh sb="369" eb="37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</si>
</sst>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291.10000000000002</c:v>
                </c:pt>
                <c:pt idx="1">
                  <c:v>249.3</c:v>
                </c:pt>
                <c:pt idx="2">
                  <c:v>245.6</c:v>
                </c:pt>
                <c:pt idx="3">
                  <c:v>132.1</c:v>
                </c:pt>
                <c:pt idx="4">
                  <c:v>63.5</c:v>
                </c:pt>
              </c:numCache>
            </c:numRef>
          </c:val>
          <c:extLst>
            <c:ext xmlns:c16="http://schemas.microsoft.com/office/drawing/2014/chart" uri="{C3380CC4-5D6E-409C-BE32-E72D297353CC}">
              <c16:uniqueId val="{00000000-5CB3-4D71-89B5-EDBAEC131B6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5CB3-4D71-89B5-EDBAEC131B6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B3-4D71-89B5-EDBAEC131B6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DDAB-4B5E-821C-D053BC165BE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DAB-4B5E-821C-D053BC165BE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8-4551-B92C-C2F2F1767E7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8-4551-B92C-C2F2F1767E7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38-4169-9DFC-210657B24AE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38-4169-9DFC-210657B24AE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5-48C8-A56E-C5314057D37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5-48C8-A56E-C5314057D37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A-4750-9D9A-79EB5E6E1AE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A-4750-9D9A-79EB5E6E1AE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9-4111-9772-CDB8720ABC5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9-4111-9772-CDB8720ABC5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2-4CDF-916C-BCF5B5A581C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2-4CDF-916C-BCF5B5A581C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0-41A5-8A56-AB498B9C059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0-41A5-8A56-AB498B9C059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B-4B26-A2BE-F89288B0B34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B-4B26-A2BE-F89288B0B34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1-4BAE-8B23-878169B1BF1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1-4BAE-8B23-878169B1BF1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291</c:v>
                </c:pt>
                <c:pt idx="1">
                  <c:v>248.7</c:v>
                </c:pt>
                <c:pt idx="2">
                  <c:v>147.69999999999999</c:v>
                </c:pt>
                <c:pt idx="3">
                  <c:v>131.80000000000001</c:v>
                </c:pt>
                <c:pt idx="4">
                  <c:v>44.1</c:v>
                </c:pt>
              </c:numCache>
            </c:numRef>
          </c:val>
          <c:extLst>
            <c:ext xmlns:c16="http://schemas.microsoft.com/office/drawing/2014/chart" uri="{C3380CC4-5D6E-409C-BE32-E72D297353CC}">
              <c16:uniqueId val="{00000000-4247-4850-BC94-47FE9495E5B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4247-4850-BC94-47FE9495E5B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47-4850-BC94-47FE9495E5B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C-4734-ABF1-A39EC8E6616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C-4734-ABF1-A39EC8E6616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BC5C-4C35-A0A1-B4766566AAA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BC5C-4C35-A0A1-B4766566AAA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625A-48B3-949B-6F0331297B3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625A-48B3-949B-6F0331297B3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9BCD-4E14-BC1D-11BE5524EFFB}"/>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9BCD-4E14-BC1D-11BE5524EFFB}"/>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E-404D-BBF0-3B2B5645329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E-404D-BBF0-3B2B5645329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0</c:v>
                </c:pt>
              </c:numCache>
            </c:numRef>
          </c:val>
          <c:extLst>
            <c:ext xmlns:c16="http://schemas.microsoft.com/office/drawing/2014/chart" uri="{C3380CC4-5D6E-409C-BE32-E72D297353CC}">
              <c16:uniqueId val="{00000000-5A95-42CD-BEAC-C574C0AF9007}"/>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5A95-42CD-BEAC-C574C0AF9007}"/>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3-4AA7-AF88-D193EB992234}"/>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3-4AA7-AF88-D193EB992234}"/>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0-4589-8AFA-02F867B7922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0-4589-8AFA-02F867B7922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F-4E11-9684-1ED259DAED4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F-4E11-9684-1ED259DAED4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B-4904-A4C6-29F755D8ECD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B-4904-A4C6-29F755D8ECD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A4-49D4-A6E9-6437672931D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4-49D4-A6E9-6437672931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BA4-49D4-A6E9-6437672931D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0-4859-A632-DF54EB4C141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0-4859-A632-DF54EB4C141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6612.7</c:v>
                </c:pt>
                <c:pt idx="1">
                  <c:v>7740.7</c:v>
                </c:pt>
                <c:pt idx="2">
                  <c:v>13036.7</c:v>
                </c:pt>
                <c:pt idx="3">
                  <c:v>14750.7</c:v>
                </c:pt>
                <c:pt idx="4">
                  <c:v>16228.9</c:v>
                </c:pt>
              </c:numCache>
            </c:numRef>
          </c:val>
          <c:extLst>
            <c:ext xmlns:c16="http://schemas.microsoft.com/office/drawing/2014/chart" uri="{C3380CC4-5D6E-409C-BE32-E72D297353CC}">
              <c16:uniqueId val="{00000000-A93E-4214-9E45-30F576B65B4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A93E-4214-9E45-30F576B65B4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32170</c:v>
                </c:pt>
                <c:pt idx="1">
                  <c:v>27671</c:v>
                </c:pt>
                <c:pt idx="2">
                  <c:v>41408</c:v>
                </c:pt>
                <c:pt idx="3">
                  <c:v>6651</c:v>
                </c:pt>
                <c:pt idx="4">
                  <c:v>-10857</c:v>
                </c:pt>
              </c:numCache>
            </c:numRef>
          </c:val>
          <c:extLst>
            <c:ext xmlns:c16="http://schemas.microsoft.com/office/drawing/2014/chart" uri="{C3380CC4-5D6E-409C-BE32-E72D297353CC}">
              <c16:uniqueId val="{00000000-6A04-4807-B1E3-9ED9DCCE5D4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6A04-4807-B1E3-9ED9DCCE5D4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24.2</c:v>
                </c:pt>
                <c:pt idx="1">
                  <c:v>22.8</c:v>
                </c:pt>
                <c:pt idx="2">
                  <c:v>20.8</c:v>
                </c:pt>
                <c:pt idx="3">
                  <c:v>13.3</c:v>
                </c:pt>
                <c:pt idx="4">
                  <c:v>17.5</c:v>
                </c:pt>
              </c:numCache>
            </c:numRef>
          </c:val>
          <c:extLst>
            <c:ext xmlns:c16="http://schemas.microsoft.com/office/drawing/2014/chart" uri="{C3380CC4-5D6E-409C-BE32-E72D297353CC}">
              <c16:uniqueId val="{00000000-54A2-479A-937E-69705CEBF15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54A2-479A-937E-69705CEBF15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34.799999999999997</c:v>
                </c:pt>
                <c:pt idx="1">
                  <c:v>56.1</c:v>
                </c:pt>
                <c:pt idx="2">
                  <c:v>69.3</c:v>
                </c:pt>
                <c:pt idx="3">
                  <c:v>57.9</c:v>
                </c:pt>
                <c:pt idx="4">
                  <c:v>41.3</c:v>
                </c:pt>
              </c:numCache>
            </c:numRef>
          </c:val>
          <c:extLst>
            <c:ext xmlns:c16="http://schemas.microsoft.com/office/drawing/2014/chart" uri="{C3380CC4-5D6E-409C-BE32-E72D297353CC}">
              <c16:uniqueId val="{00000000-F59E-4A6C-B1AF-7110963F3888}"/>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F59E-4A6C-B1AF-7110963F3888}"/>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73.900000000000006</c:v>
                </c:pt>
              </c:numCache>
            </c:numRef>
          </c:val>
          <c:extLst>
            <c:ext xmlns:c16="http://schemas.microsoft.com/office/drawing/2014/chart" uri="{C3380CC4-5D6E-409C-BE32-E72D297353CC}">
              <c16:uniqueId val="{00000000-4469-46A3-B084-223DC9B78B5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4469-46A3-B084-223DC9B78B5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A-4965-98F9-C606AE68531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A-4965-98F9-C606AE68531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 Id="rId51" Type="http://schemas.openxmlformats.org/officeDocument/2006/relationships/image" Target="../media/image2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0.emf" />
  <Relationship Id="rId13" Type="http://schemas.openxmlformats.org/officeDocument/2006/relationships/image" Target="../media/image35.emf" />
  <Relationship Id="rId18" Type="http://schemas.openxmlformats.org/officeDocument/2006/relationships/image" Target="../media/image40.emf" />
  <Relationship Id="rId3" Type="http://schemas.openxmlformats.org/officeDocument/2006/relationships/image" Target="../media/image25.emf" />
  <Relationship Id="rId21" Type="http://schemas.openxmlformats.org/officeDocument/2006/relationships/image" Target="../media/image43.emf" />
  <Relationship Id="rId7" Type="http://schemas.openxmlformats.org/officeDocument/2006/relationships/image" Target="../media/image29.emf" />
  <Relationship Id="rId12" Type="http://schemas.openxmlformats.org/officeDocument/2006/relationships/image" Target="../media/image34.emf" />
  <Relationship Id="rId17" Type="http://schemas.openxmlformats.org/officeDocument/2006/relationships/image" Target="../media/image39.emf" />
  <Relationship Id="rId2" Type="http://schemas.openxmlformats.org/officeDocument/2006/relationships/image" Target="../media/image24.emf" />
  <Relationship Id="rId16" Type="http://schemas.openxmlformats.org/officeDocument/2006/relationships/image" Target="../media/image38.emf" />
  <Relationship Id="rId20" Type="http://schemas.openxmlformats.org/officeDocument/2006/relationships/image" Target="../media/image42.emf" />
  <Relationship Id="rId1" Type="http://schemas.openxmlformats.org/officeDocument/2006/relationships/image" Target="../media/image23.emf" />
  <Relationship Id="rId6" Type="http://schemas.openxmlformats.org/officeDocument/2006/relationships/image" Target="../media/image28.emf" />
  <Relationship Id="rId11" Type="http://schemas.openxmlformats.org/officeDocument/2006/relationships/image" Target="../media/image33.emf" />
  <Relationship Id="rId5" Type="http://schemas.openxmlformats.org/officeDocument/2006/relationships/image" Target="../media/image27.emf" />
  <Relationship Id="rId15" Type="http://schemas.openxmlformats.org/officeDocument/2006/relationships/image" Target="../media/image37.emf" />
  <Relationship Id="rId10" Type="http://schemas.openxmlformats.org/officeDocument/2006/relationships/image" Target="../media/image32.emf" />
  <Relationship Id="rId19" Type="http://schemas.openxmlformats.org/officeDocument/2006/relationships/image" Target="../media/image41.emf" />
  <Relationship Id="rId4" Type="http://schemas.openxmlformats.org/officeDocument/2006/relationships/image" Target="../media/image26.emf" />
  <Relationship Id="rId9" Type="http://schemas.openxmlformats.org/officeDocument/2006/relationships/image" Target="../media/image31.emf" />
  <Relationship Id="rId14" Type="http://schemas.openxmlformats.org/officeDocument/2006/relationships/image" Target="../media/image36.emf" />
  <Relationship Id="rId22" Type="http://schemas.openxmlformats.org/officeDocument/2006/relationships/image" Target="../media/image44.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48"/>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49"/>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AD1" zoomScale="70" zoomScaleNormal="70" workbookViewId="0">
      <selection activeCell="AK97" sqref="AK97:AQ9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132</v>
      </c>
      <c r="G7" s="170"/>
      <c r="H7" s="170"/>
      <c r="I7" s="170"/>
      <c r="J7" s="171" t="s">
        <v>133</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135</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2546</v>
      </c>
      <c r="G14" s="151"/>
      <c r="H14" s="150">
        <f>データ!AH6</f>
        <v>2395</v>
      </c>
      <c r="I14" s="151"/>
      <c r="J14" s="150">
        <f>データ!AI6</f>
        <v>2182</v>
      </c>
      <c r="K14" s="151"/>
      <c r="L14" s="150">
        <f>データ!AJ6</f>
        <v>1404</v>
      </c>
      <c r="M14" s="151"/>
      <c r="N14" s="152">
        <f>データ!AK6</f>
        <v>1835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2546</v>
      </c>
      <c r="G16" s="146"/>
      <c r="H16" s="146">
        <f>データ!AR6</f>
        <v>2395</v>
      </c>
      <c r="I16" s="146"/>
      <c r="J16" s="146">
        <f>データ!AS6</f>
        <v>2182</v>
      </c>
      <c r="K16" s="146"/>
      <c r="L16" s="146">
        <f>データ!AT6</f>
        <v>1404</v>
      </c>
      <c r="M16" s="146"/>
      <c r="N16" s="138">
        <f>データ!AU6</f>
        <v>1835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11927</v>
      </c>
      <c r="G19" s="136"/>
      <c r="H19" s="136"/>
      <c r="I19" s="136" t="str">
        <f>データ!AW6</f>
        <v>-</v>
      </c>
      <c r="J19" s="136"/>
      <c r="K19" s="136"/>
      <c r="L19" s="136">
        <f>データ!AX6</f>
        <v>11927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273</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272</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（最大出力合計1,200kW）</v>
      </c>
      <c r="D123" s="5" t="str">
        <f>データ!EX9</f>
        <v>（最大出力合計-kW）</v>
      </c>
      <c r="E123" s="5" t="str">
        <f>データ!GW9</f>
        <v>（最大出力合計-kW）</v>
      </c>
      <c r="F123" s="5" t="str">
        <f>データ!IV9</f>
        <v>（最大出力合計1,200kW）</v>
      </c>
      <c r="G123" s="5" t="str">
        <f>データ!KU9</f>
        <v>（最大出力合計-kW）</v>
      </c>
    </row>
  </sheetData>
  <sheetProtection algorithmName="SHA-512" hashValue="p2N1w7QZNubcrw0gH45FhFDhBsmKjPcNGrDOlbQ63CsSAolJUNCH0lASWynaMdH9ummAkCT41HaoCEw5Pdgj0w==" saltValue="CVGOwQYsgNBZmZ0wJ0btT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令和3年2月28日　梼原町風力発電所</v>
      </c>
      <c r="S6" s="71" t="str">
        <f t="shared" si="6"/>
        <v>令和2年2月29日　梼原町風力発電所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2546</v>
      </c>
      <c r="AH6" s="69">
        <f t="shared" si="6"/>
        <v>2395</v>
      </c>
      <c r="AI6" s="69">
        <f t="shared" si="6"/>
        <v>2182</v>
      </c>
      <c r="AJ6" s="69">
        <f t="shared" si="6"/>
        <v>1404</v>
      </c>
      <c r="AK6" s="69">
        <f t="shared" si="6"/>
        <v>1835</v>
      </c>
      <c r="AL6" s="69" t="str">
        <f t="shared" si="6"/>
        <v>-</v>
      </c>
      <c r="AM6" s="69" t="str">
        <f t="shared" si="6"/>
        <v>-</v>
      </c>
      <c r="AN6" s="69" t="str">
        <f t="shared" si="6"/>
        <v>-</v>
      </c>
      <c r="AO6" s="69" t="str">
        <f t="shared" si="6"/>
        <v>-</v>
      </c>
      <c r="AP6" s="69" t="str">
        <f t="shared" si="6"/>
        <v>-</v>
      </c>
      <c r="AQ6" s="69">
        <f t="shared" si="6"/>
        <v>2546</v>
      </c>
      <c r="AR6" s="69">
        <f t="shared" si="6"/>
        <v>2395</v>
      </c>
      <c r="AS6" s="69">
        <f t="shared" si="6"/>
        <v>2182</v>
      </c>
      <c r="AT6" s="69">
        <f t="shared" si="6"/>
        <v>1404</v>
      </c>
      <c r="AU6" s="69">
        <f t="shared" si="6"/>
        <v>1835</v>
      </c>
      <c r="AV6" s="69">
        <f t="shared" si="6"/>
        <v>11927</v>
      </c>
      <c r="AW6" s="69" t="str">
        <f t="shared" si="6"/>
        <v>-</v>
      </c>
      <c r="AX6" s="69">
        <f t="shared" si="6"/>
        <v>11927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v>2546</v>
      </c>
      <c r="AH7" s="80">
        <v>2395</v>
      </c>
      <c r="AI7" s="80">
        <v>2182</v>
      </c>
      <c r="AJ7" s="80">
        <v>1404</v>
      </c>
      <c r="AK7" s="80">
        <v>1835</v>
      </c>
      <c r="AL7" s="80" t="s">
        <v>131</v>
      </c>
      <c r="AM7" s="80" t="s">
        <v>131</v>
      </c>
      <c r="AN7" s="80" t="s">
        <v>131</v>
      </c>
      <c r="AO7" s="80" t="s">
        <v>131</v>
      </c>
      <c r="AP7" s="80" t="s">
        <v>131</v>
      </c>
      <c r="AQ7" s="80">
        <v>2546</v>
      </c>
      <c r="AR7" s="80">
        <v>2395</v>
      </c>
      <c r="AS7" s="80">
        <v>2182</v>
      </c>
      <c r="AT7" s="80">
        <v>1404</v>
      </c>
      <c r="AU7" s="80">
        <v>1835</v>
      </c>
      <c r="AV7" s="80">
        <v>11927</v>
      </c>
      <c r="AW7" s="80" t="s">
        <v>131</v>
      </c>
      <c r="AX7" s="80">
        <v>11927</v>
      </c>
      <c r="AY7" s="83">
        <v>291.10000000000002</v>
      </c>
      <c r="AZ7" s="83">
        <v>249.3</v>
      </c>
      <c r="BA7" s="83">
        <v>245.6</v>
      </c>
      <c r="BB7" s="83">
        <v>132.1</v>
      </c>
      <c r="BC7" s="83">
        <v>63.5</v>
      </c>
      <c r="BD7" s="83">
        <v>88.8</v>
      </c>
      <c r="BE7" s="83">
        <v>121.3</v>
      </c>
      <c r="BF7" s="83">
        <v>123.2</v>
      </c>
      <c r="BG7" s="83">
        <v>134.69999999999999</v>
      </c>
      <c r="BH7" s="83">
        <v>141.80000000000001</v>
      </c>
      <c r="BI7" s="83">
        <v>100</v>
      </c>
      <c r="BJ7" s="83">
        <v>291</v>
      </c>
      <c r="BK7" s="83">
        <v>248.7</v>
      </c>
      <c r="BL7" s="83">
        <v>147.69999999999999</v>
      </c>
      <c r="BM7" s="83">
        <v>131.80000000000001</v>
      </c>
      <c r="BN7" s="83">
        <v>44.1</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6612.7</v>
      </c>
      <c r="CG7" s="83">
        <v>7740.7</v>
      </c>
      <c r="CH7" s="83">
        <v>13036.7</v>
      </c>
      <c r="CI7" s="83">
        <v>14750.7</v>
      </c>
      <c r="CJ7" s="83">
        <v>16228.9</v>
      </c>
      <c r="CK7" s="83">
        <v>22847.9</v>
      </c>
      <c r="CL7" s="83">
        <v>19199</v>
      </c>
      <c r="CM7" s="83">
        <v>19863.5</v>
      </c>
      <c r="CN7" s="83">
        <v>19066.3</v>
      </c>
      <c r="CO7" s="83">
        <v>18998.7</v>
      </c>
      <c r="CP7" s="80">
        <v>32170</v>
      </c>
      <c r="CQ7" s="80">
        <v>27671</v>
      </c>
      <c r="CR7" s="80">
        <v>41408</v>
      </c>
      <c r="CS7" s="80">
        <v>6651</v>
      </c>
      <c r="CT7" s="80">
        <v>-10857</v>
      </c>
      <c r="CU7" s="80">
        <v>2390</v>
      </c>
      <c r="CV7" s="80">
        <v>32739</v>
      </c>
      <c r="CW7" s="80">
        <v>34140</v>
      </c>
      <c r="CX7" s="80">
        <v>33434</v>
      </c>
      <c r="CY7" s="80">
        <v>36820</v>
      </c>
      <c r="CZ7" s="80">
        <v>1200</v>
      </c>
      <c r="DA7" s="83">
        <v>24.2</v>
      </c>
      <c r="DB7" s="83">
        <v>22.8</v>
      </c>
      <c r="DC7" s="83">
        <v>20.8</v>
      </c>
      <c r="DD7" s="83">
        <v>13.3</v>
      </c>
      <c r="DE7" s="83">
        <v>17.5</v>
      </c>
      <c r="DF7" s="83">
        <v>36.4</v>
      </c>
      <c r="DG7" s="83">
        <v>31.6</v>
      </c>
      <c r="DH7" s="83">
        <v>31.6</v>
      </c>
      <c r="DI7" s="83">
        <v>30.1</v>
      </c>
      <c r="DJ7" s="83">
        <v>30.3</v>
      </c>
      <c r="DK7" s="83">
        <v>34.799999999999997</v>
      </c>
      <c r="DL7" s="83">
        <v>56.1</v>
      </c>
      <c r="DM7" s="83">
        <v>69.3</v>
      </c>
      <c r="DN7" s="83">
        <v>57.9</v>
      </c>
      <c r="DO7" s="83">
        <v>41.3</v>
      </c>
      <c r="DP7" s="83">
        <v>8.3000000000000007</v>
      </c>
      <c r="DQ7" s="83">
        <v>7.1</v>
      </c>
      <c r="DR7" s="83">
        <v>7.3</v>
      </c>
      <c r="DS7" s="83">
        <v>5.3</v>
      </c>
      <c r="DT7" s="83">
        <v>6.4</v>
      </c>
      <c r="DU7" s="83">
        <v>0</v>
      </c>
      <c r="DV7" s="83">
        <v>0</v>
      </c>
      <c r="DW7" s="83">
        <v>0</v>
      </c>
      <c r="DX7" s="83">
        <v>0</v>
      </c>
      <c r="DY7" s="83">
        <v>73.900000000000006</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v>1200</v>
      </c>
      <c r="IX7" s="83">
        <v>24.2</v>
      </c>
      <c r="IY7" s="83">
        <v>22.8</v>
      </c>
      <c r="IZ7" s="83">
        <v>20.8</v>
      </c>
      <c r="JA7" s="83">
        <v>13.3</v>
      </c>
      <c r="JB7" s="83">
        <v>17.5</v>
      </c>
      <c r="JC7" s="83">
        <v>16.5</v>
      </c>
      <c r="JD7" s="83">
        <v>15</v>
      </c>
      <c r="JE7" s="83">
        <v>12.8</v>
      </c>
      <c r="JF7" s="83">
        <v>11.1</v>
      </c>
      <c r="JG7" s="83">
        <v>13.6</v>
      </c>
      <c r="JH7" s="83">
        <v>34.799999999999997</v>
      </c>
      <c r="JI7" s="83">
        <v>56.1</v>
      </c>
      <c r="JJ7" s="83">
        <v>69.3</v>
      </c>
      <c r="JK7" s="83">
        <v>57.9</v>
      </c>
      <c r="JL7" s="83">
        <v>41.3</v>
      </c>
      <c r="JM7" s="83">
        <v>39.700000000000003</v>
      </c>
      <c r="JN7" s="83">
        <v>37.5</v>
      </c>
      <c r="JO7" s="83">
        <v>37.299999999999997</v>
      </c>
      <c r="JP7" s="83">
        <v>26</v>
      </c>
      <c r="JQ7" s="83">
        <v>23.4</v>
      </c>
      <c r="JR7" s="83">
        <v>0</v>
      </c>
      <c r="JS7" s="83">
        <v>0</v>
      </c>
      <c r="JT7" s="83">
        <v>0</v>
      </c>
      <c r="JU7" s="83">
        <v>0</v>
      </c>
      <c r="JV7" s="83">
        <v>73.900000000000006</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1</v>
      </c>
      <c r="IY8" s="87" t="s">
        <v>136</v>
      </c>
      <c r="IZ8" s="85"/>
      <c r="JA8" s="85"/>
      <c r="JB8" s="85"/>
      <c r="JC8" s="85"/>
      <c r="JD8" s="86"/>
      <c r="JE8" s="85"/>
      <c r="JF8" s="85"/>
      <c r="JG8" s="85" t="str">
        <f>JH4</f>
        <v>修繕費比率（％）</v>
      </c>
      <c r="JH8" s="85" t="b">
        <f>IF(SUM($O$7,$NC$7:$NF$7)=0,FALSE,TRUE)</f>
        <v>1</v>
      </c>
      <c r="JI8" s="87" t="s">
        <v>136</v>
      </c>
      <c r="JJ8" s="85"/>
      <c r="JK8" s="85"/>
      <c r="JL8" s="85"/>
      <c r="JM8" s="85"/>
      <c r="JN8" s="85"/>
      <c r="JO8" s="86"/>
      <c r="JP8" s="85"/>
      <c r="JQ8" s="85" t="str">
        <f>JR4</f>
        <v>企業債残高対料金収入比率（％）</v>
      </c>
      <c r="JR8" s="85" t="b">
        <f>IF(SUM($O$7,$NC$7:$NF$7)=0,FALSE,TRUE)</f>
        <v>1</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1</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（最大出力合計1,200kW）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（最大出力合計1,200kW）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291.10000000000002</v>
      </c>
      <c r="AZ11" s="95">
        <f>AZ7</f>
        <v>249.3</v>
      </c>
      <c r="BA11" s="95">
        <f>BA7</f>
        <v>245.6</v>
      </c>
      <c r="BB11" s="95">
        <f>BB7</f>
        <v>132.1</v>
      </c>
      <c r="BC11" s="95">
        <f>BC7</f>
        <v>63.5</v>
      </c>
      <c r="BD11" s="84"/>
      <c r="BE11" s="84"/>
      <c r="BF11" s="84"/>
      <c r="BG11" s="84"/>
      <c r="BH11" s="84"/>
      <c r="BI11" s="94" t="s">
        <v>145</v>
      </c>
      <c r="BJ11" s="95">
        <f>BJ7</f>
        <v>291</v>
      </c>
      <c r="BK11" s="95">
        <f>BK7</f>
        <v>248.7</v>
      </c>
      <c r="BL11" s="95">
        <f>BL7</f>
        <v>147.69999999999999</v>
      </c>
      <c r="BM11" s="95">
        <f>BM7</f>
        <v>131.80000000000001</v>
      </c>
      <c r="BN11" s="95">
        <f>BN7</f>
        <v>44.1</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6612.7</v>
      </c>
      <c r="CG11" s="95">
        <f>CG7</f>
        <v>7740.7</v>
      </c>
      <c r="CH11" s="95">
        <f>CH7</f>
        <v>13036.7</v>
      </c>
      <c r="CI11" s="95">
        <f>CI7</f>
        <v>14750.7</v>
      </c>
      <c r="CJ11" s="95">
        <f>CJ7</f>
        <v>16228.9</v>
      </c>
      <c r="CK11" s="84"/>
      <c r="CL11" s="84"/>
      <c r="CM11" s="84"/>
      <c r="CN11" s="84"/>
      <c r="CO11" s="94" t="s">
        <v>145</v>
      </c>
      <c r="CP11" s="96">
        <f>CP7</f>
        <v>32170</v>
      </c>
      <c r="CQ11" s="96">
        <f>CQ7</f>
        <v>27671</v>
      </c>
      <c r="CR11" s="96">
        <f>CR7</f>
        <v>41408</v>
      </c>
      <c r="CS11" s="96">
        <f>CS7</f>
        <v>6651</v>
      </c>
      <c r="CT11" s="96">
        <f>CT7</f>
        <v>-10857</v>
      </c>
      <c r="CU11" s="84"/>
      <c r="CV11" s="84"/>
      <c r="CW11" s="84"/>
      <c r="CX11" s="84"/>
      <c r="CY11" s="84"/>
      <c r="CZ11" s="94" t="s">
        <v>145</v>
      </c>
      <c r="DA11" s="95">
        <f>DA7</f>
        <v>24.2</v>
      </c>
      <c r="DB11" s="95">
        <f>DB7</f>
        <v>22.8</v>
      </c>
      <c r="DC11" s="95">
        <f>DC7</f>
        <v>20.8</v>
      </c>
      <c r="DD11" s="95">
        <f>DD7</f>
        <v>13.3</v>
      </c>
      <c r="DE11" s="95">
        <f>DE7</f>
        <v>17.5</v>
      </c>
      <c r="DF11" s="84"/>
      <c r="DG11" s="84"/>
      <c r="DH11" s="84"/>
      <c r="DI11" s="84"/>
      <c r="DJ11" s="94" t="s">
        <v>145</v>
      </c>
      <c r="DK11" s="95">
        <f>DK7</f>
        <v>34.799999999999997</v>
      </c>
      <c r="DL11" s="95">
        <f>DL7</f>
        <v>56.1</v>
      </c>
      <c r="DM11" s="95">
        <f>DM7</f>
        <v>69.3</v>
      </c>
      <c r="DN11" s="95">
        <f>DN7</f>
        <v>57.9</v>
      </c>
      <c r="DO11" s="95">
        <f>DO7</f>
        <v>41.3</v>
      </c>
      <c r="DP11" s="84"/>
      <c r="DQ11" s="84"/>
      <c r="DR11" s="84"/>
      <c r="DS11" s="84"/>
      <c r="DT11" s="94" t="s">
        <v>145</v>
      </c>
      <c r="DU11" s="95">
        <f>DU7</f>
        <v>0</v>
      </c>
      <c r="DV11" s="95">
        <f>DV7</f>
        <v>0</v>
      </c>
      <c r="DW11" s="95">
        <f>DW7</f>
        <v>0</v>
      </c>
      <c r="DX11" s="95">
        <f>DX7</f>
        <v>0</v>
      </c>
      <c r="DY11" s="95">
        <f>DY7</f>
        <v>73.900000000000006</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147</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f>IX7</f>
        <v>24.2</v>
      </c>
      <c r="IY11" s="95">
        <f>IY7</f>
        <v>22.8</v>
      </c>
      <c r="IZ11" s="95">
        <f>IZ7</f>
        <v>20.8</v>
      </c>
      <c r="JA11" s="95">
        <f>JA7</f>
        <v>13.3</v>
      </c>
      <c r="JB11" s="95">
        <f>JB7</f>
        <v>17.5</v>
      </c>
      <c r="JC11" s="84"/>
      <c r="JD11" s="84"/>
      <c r="JE11" s="84"/>
      <c r="JF11" s="84"/>
      <c r="JG11" s="94" t="s">
        <v>145</v>
      </c>
      <c r="JH11" s="95">
        <f>JH7</f>
        <v>34.799999999999997</v>
      </c>
      <c r="JI11" s="95">
        <f>JI7</f>
        <v>56.1</v>
      </c>
      <c r="JJ11" s="95">
        <f>JJ7</f>
        <v>69.3</v>
      </c>
      <c r="JK11" s="95">
        <f>JK7</f>
        <v>57.9</v>
      </c>
      <c r="JL11" s="95">
        <f>JL7</f>
        <v>41.3</v>
      </c>
      <c r="JM11" s="84"/>
      <c r="JN11" s="84"/>
      <c r="JO11" s="84"/>
      <c r="JP11" s="84"/>
      <c r="JQ11" s="94" t="s">
        <v>145</v>
      </c>
      <c r="JR11" s="95">
        <f>JR7</f>
        <v>0</v>
      </c>
      <c r="JS11" s="95">
        <f>JS7</f>
        <v>0</v>
      </c>
      <c r="JT11" s="95">
        <f>JT7</f>
        <v>0</v>
      </c>
      <c r="JU11" s="95">
        <f>JU7</f>
        <v>0</v>
      </c>
      <c r="JV11" s="95">
        <f>JV7</f>
        <v>73.900000000000006</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f>KL7</f>
        <v>100</v>
      </c>
      <c r="KM11" s="95">
        <f>KM7</f>
        <v>100</v>
      </c>
      <c r="KN11" s="95">
        <f>KN7</f>
        <v>100</v>
      </c>
      <c r="KO11" s="95">
        <f>KO7</f>
        <v>100</v>
      </c>
      <c r="KP11" s="95">
        <f>KP7</f>
        <v>0</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148</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88.8</v>
      </c>
      <c r="AZ12" s="95">
        <f>BE7</f>
        <v>121.3</v>
      </c>
      <c r="BA12" s="95">
        <f>BF7</f>
        <v>123.2</v>
      </c>
      <c r="BB12" s="95">
        <f>BG7</f>
        <v>134.69999999999999</v>
      </c>
      <c r="BC12" s="95">
        <f>BH7</f>
        <v>141.80000000000001</v>
      </c>
      <c r="BD12" s="84"/>
      <c r="BE12" s="84"/>
      <c r="BF12" s="84"/>
      <c r="BG12" s="84"/>
      <c r="BH12" s="84"/>
      <c r="BI12" s="94" t="s">
        <v>151</v>
      </c>
      <c r="BJ12" s="95">
        <f>BO7</f>
        <v>269.8</v>
      </c>
      <c r="BK12" s="95">
        <f>BP7</f>
        <v>247.9</v>
      </c>
      <c r="BL12" s="95">
        <f>BQ7</f>
        <v>240.1</v>
      </c>
      <c r="BM12" s="95">
        <f>BR7</f>
        <v>253.6</v>
      </c>
      <c r="BN12" s="95">
        <f>BS7</f>
        <v>238</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151</v>
      </c>
      <c r="CF12" s="95">
        <f>CK7</f>
        <v>22847.9</v>
      </c>
      <c r="CG12" s="95">
        <f>CL7</f>
        <v>19199</v>
      </c>
      <c r="CH12" s="95">
        <f>CM7</f>
        <v>19863.5</v>
      </c>
      <c r="CI12" s="95">
        <f>CN7</f>
        <v>19066.3</v>
      </c>
      <c r="CJ12" s="95">
        <f>CO7</f>
        <v>18998.7</v>
      </c>
      <c r="CK12" s="84"/>
      <c r="CL12" s="84"/>
      <c r="CM12" s="84"/>
      <c r="CN12" s="84"/>
      <c r="CO12" s="94" t="s">
        <v>151</v>
      </c>
      <c r="CP12" s="96">
        <f>CU7</f>
        <v>2390</v>
      </c>
      <c r="CQ12" s="96">
        <f>CV7</f>
        <v>32739</v>
      </c>
      <c r="CR12" s="96">
        <f>CW7</f>
        <v>34140</v>
      </c>
      <c r="CS12" s="96">
        <f>CX7</f>
        <v>33434</v>
      </c>
      <c r="CT12" s="96">
        <f>CY7</f>
        <v>36820</v>
      </c>
      <c r="CU12" s="84"/>
      <c r="CV12" s="84"/>
      <c r="CW12" s="84"/>
      <c r="CX12" s="84"/>
      <c r="CY12" s="84"/>
      <c r="CZ12" s="94" t="s">
        <v>151</v>
      </c>
      <c r="DA12" s="95">
        <f>DF7</f>
        <v>36.4</v>
      </c>
      <c r="DB12" s="95">
        <f>DG7</f>
        <v>31.6</v>
      </c>
      <c r="DC12" s="95">
        <f>DH7</f>
        <v>31.6</v>
      </c>
      <c r="DD12" s="95">
        <f>DI7</f>
        <v>30.1</v>
      </c>
      <c r="DE12" s="95">
        <f>DJ7</f>
        <v>30.3</v>
      </c>
      <c r="DF12" s="84"/>
      <c r="DG12" s="84"/>
      <c r="DH12" s="84"/>
      <c r="DI12" s="84"/>
      <c r="DJ12" s="94" t="s">
        <v>151</v>
      </c>
      <c r="DK12" s="95">
        <f>DP7</f>
        <v>8.3000000000000007</v>
      </c>
      <c r="DL12" s="95">
        <f>DQ7</f>
        <v>7.1</v>
      </c>
      <c r="DM12" s="95">
        <f>DR7</f>
        <v>7.3</v>
      </c>
      <c r="DN12" s="95">
        <f>DS7</f>
        <v>5.3</v>
      </c>
      <c r="DO12" s="95">
        <f>DT7</f>
        <v>6.4</v>
      </c>
      <c r="DP12" s="84"/>
      <c r="DQ12" s="84"/>
      <c r="DR12" s="84"/>
      <c r="DS12" s="84"/>
      <c r="DT12" s="94" t="s">
        <v>151</v>
      </c>
      <c r="DU12" s="95">
        <f>DZ7</f>
        <v>110.5</v>
      </c>
      <c r="DV12" s="95">
        <f>EA7</f>
        <v>156.5</v>
      </c>
      <c r="DW12" s="95">
        <f>EB7</f>
        <v>157.6</v>
      </c>
      <c r="DX12" s="95">
        <f>EC7</f>
        <v>173.7</v>
      </c>
      <c r="DY12" s="95">
        <f>ED7</f>
        <v>160.19999999999999</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151</v>
      </c>
      <c r="EO12" s="95">
        <f>ET7</f>
        <v>74.2</v>
      </c>
      <c r="EP12" s="95">
        <f>EU7</f>
        <v>86.8</v>
      </c>
      <c r="EQ12" s="95">
        <f>EV7</f>
        <v>83.6</v>
      </c>
      <c r="ER12" s="95">
        <f>EW7</f>
        <v>82.6</v>
      </c>
      <c r="ES12" s="95">
        <f>EX7</f>
        <v>83.2</v>
      </c>
      <c r="ET12" s="84"/>
      <c r="EU12" s="84"/>
      <c r="EV12" s="84"/>
      <c r="EW12" s="84"/>
      <c r="EX12" s="84"/>
      <c r="EY12" s="94" t="s">
        <v>151</v>
      </c>
      <c r="EZ12" s="95" t="str">
        <f>IF($EZ$8,FE7,"-")</f>
        <v>-</v>
      </c>
      <c r="FA12" s="95" t="str">
        <f>IF($EZ$8,FF7,"-")</f>
        <v>-</v>
      </c>
      <c r="FB12" s="95" t="str">
        <f>IF($EZ$8,FG7,"-")</f>
        <v>-</v>
      </c>
      <c r="FC12" s="95" t="str">
        <f>IF($EZ$8,FH7,"-")</f>
        <v>-</v>
      </c>
      <c r="FD12" s="95" t="str">
        <f>IF($EZ$8,FI7,"-")</f>
        <v>-</v>
      </c>
      <c r="FE12" s="84"/>
      <c r="FF12" s="84"/>
      <c r="FG12" s="84"/>
      <c r="FH12" s="84"/>
      <c r="FI12" s="94" t="s">
        <v>152</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152</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152</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153</v>
      </c>
      <c r="IX12" s="95">
        <f>IF($IX$8,JC7,"-")</f>
        <v>16.5</v>
      </c>
      <c r="IY12" s="95">
        <f>IF($IX$8,JD7,"-")</f>
        <v>15</v>
      </c>
      <c r="IZ12" s="95">
        <f>IF($IX$8,JE7,"-")</f>
        <v>12.8</v>
      </c>
      <c r="JA12" s="95">
        <f>IF($IX$8,JF7,"-")</f>
        <v>11.1</v>
      </c>
      <c r="JB12" s="95">
        <f>IF($IX$8,JG7,"-")</f>
        <v>13.6</v>
      </c>
      <c r="JC12" s="84"/>
      <c r="JD12" s="84"/>
      <c r="JE12" s="84"/>
      <c r="JF12" s="84"/>
      <c r="JG12" s="94" t="s">
        <v>151</v>
      </c>
      <c r="JH12" s="95">
        <f>IF($JH$8,JM7,"-")</f>
        <v>39.700000000000003</v>
      </c>
      <c r="JI12" s="95">
        <f>IF($JH$8,JN7,"-")</f>
        <v>37.5</v>
      </c>
      <c r="JJ12" s="95">
        <f>IF($JH$8,JO7,"-")</f>
        <v>37.299999999999997</v>
      </c>
      <c r="JK12" s="95">
        <f>IF($JH$8,JP7,"-")</f>
        <v>26</v>
      </c>
      <c r="JL12" s="95">
        <f>IF($JH$8,JQ7,"-")</f>
        <v>23.4</v>
      </c>
      <c r="JM12" s="84"/>
      <c r="JN12" s="84"/>
      <c r="JO12" s="84"/>
      <c r="JP12" s="84"/>
      <c r="JQ12" s="94" t="s">
        <v>151</v>
      </c>
      <c r="JR12" s="95">
        <f>IF($JR$8,JW7,"-")</f>
        <v>51.8</v>
      </c>
      <c r="JS12" s="95">
        <f>IF($JR$8,JX7,"-")</f>
        <v>34.200000000000003</v>
      </c>
      <c r="JT12" s="95">
        <f>IF($JR$8,JY7,"-")</f>
        <v>85.9</v>
      </c>
      <c r="JU12" s="95">
        <f>IF($JR$8,JZ7,"-")</f>
        <v>409.1</v>
      </c>
      <c r="JV12" s="95">
        <f>IF($JR$8,KA7,"-")</f>
        <v>329.7</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151</v>
      </c>
      <c r="KL12" s="95">
        <f>IF($KL$8,KQ7,"-")</f>
        <v>97.5</v>
      </c>
      <c r="KM12" s="95">
        <f>IF($KL$8,KR7,"-")</f>
        <v>96.6</v>
      </c>
      <c r="KN12" s="95">
        <f>IF($KL$8,KS7,"-")</f>
        <v>92.8</v>
      </c>
      <c r="KO12" s="95">
        <f>IF($KL$8,KT7,"-")</f>
        <v>95.9</v>
      </c>
      <c r="KP12" s="95">
        <f>IF($KL$8,KU7,"-")</f>
        <v>95.2</v>
      </c>
      <c r="KQ12" s="84"/>
      <c r="KR12" s="84"/>
      <c r="KS12" s="84"/>
      <c r="KT12" s="84"/>
      <c r="KU12" s="84"/>
      <c r="KV12" s="94" t="s">
        <v>151</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151</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155</v>
      </c>
      <c r="C14" s="99"/>
      <c r="D14" s="100"/>
      <c r="E14" s="99"/>
      <c r="F14" s="206" t="s">
        <v>156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157</v>
      </c>
      <c r="C15" s="196"/>
      <c r="D15" s="100"/>
      <c r="E15" s="97">
        <v>1</v>
      </c>
      <c r="F15" s="196" t="s">
        <v>158</v>
      </c>
      <c r="G15" s="196"/>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161</v>
      </c>
      <c r="C16" s="196"/>
      <c r="D16" s="100"/>
      <c r="E16" s="97">
        <f>E15+1</f>
        <v>2</v>
      </c>
      <c r="F16" s="196" t="s">
        <v>162</v>
      </c>
      <c r="G16" s="196"/>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164</v>
      </c>
      <c r="C17" s="196"/>
      <c r="D17" s="100"/>
      <c r="E17" s="97">
        <f t="shared" ref="E17" si="8">E16+1</f>
        <v>3</v>
      </c>
      <c r="F17" s="196" t="s">
        <v>165</v>
      </c>
      <c r="G17" s="196"/>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291.10000000000002</v>
      </c>
      <c r="AZ17" s="106">
        <f t="shared" ref="AZ17:BC17" si="9">IF(AZ7="-",NA(),AZ7)</f>
        <v>249.3</v>
      </c>
      <c r="BA17" s="106">
        <f t="shared" si="9"/>
        <v>245.6</v>
      </c>
      <c r="BB17" s="106">
        <f t="shared" si="9"/>
        <v>132.1</v>
      </c>
      <c r="BC17" s="106">
        <f t="shared" si="9"/>
        <v>63.5</v>
      </c>
      <c r="BD17" s="100"/>
      <c r="BE17" s="100"/>
      <c r="BF17" s="100"/>
      <c r="BG17" s="100"/>
      <c r="BH17" s="100"/>
      <c r="BI17" s="105" t="s">
        <v>167</v>
      </c>
      <c r="BJ17" s="106">
        <f>IF(BJ7="-",NA(),BJ7)</f>
        <v>291</v>
      </c>
      <c r="BK17" s="106">
        <f t="shared" ref="BK17:BN17" si="10">IF(BK7="-",NA(),BK7)</f>
        <v>248.7</v>
      </c>
      <c r="BL17" s="106">
        <f t="shared" si="10"/>
        <v>147.69999999999999</v>
      </c>
      <c r="BM17" s="106">
        <f t="shared" si="10"/>
        <v>131.80000000000001</v>
      </c>
      <c r="BN17" s="106">
        <f t="shared" si="10"/>
        <v>44.1</v>
      </c>
      <c r="BO17" s="100"/>
      <c r="BP17" s="100"/>
      <c r="BQ17" s="100"/>
      <c r="BR17" s="100"/>
      <c r="BS17" s="100"/>
      <c r="BT17" s="105" t="s">
        <v>167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167</v>
      </c>
      <c r="CF17" s="106">
        <f>IF(CF7="-",NA(),CF7)</f>
        <v>6612.7</v>
      </c>
      <c r="CG17" s="106">
        <f t="shared" ref="CG17:CJ17" si="12">IF(CG7="-",NA(),CG7)</f>
        <v>7740.7</v>
      </c>
      <c r="CH17" s="106">
        <f t="shared" si="12"/>
        <v>13036.7</v>
      </c>
      <c r="CI17" s="106">
        <f t="shared" si="12"/>
        <v>14750.7</v>
      </c>
      <c r="CJ17" s="106">
        <f t="shared" si="12"/>
        <v>16228.9</v>
      </c>
      <c r="CK17" s="100"/>
      <c r="CL17" s="100"/>
      <c r="CM17" s="100"/>
      <c r="CN17" s="100"/>
      <c r="CO17" s="105" t="s">
        <v>167</v>
      </c>
      <c r="CP17" s="107">
        <f>IF(CP7="-",NA(),CP7)</f>
        <v>32170</v>
      </c>
      <c r="CQ17" s="107">
        <f t="shared" ref="CQ17:CT17" si="13">IF(CQ7="-",NA(),CQ7)</f>
        <v>27671</v>
      </c>
      <c r="CR17" s="107">
        <f t="shared" si="13"/>
        <v>41408</v>
      </c>
      <c r="CS17" s="107">
        <f t="shared" si="13"/>
        <v>6651</v>
      </c>
      <c r="CT17" s="107">
        <f t="shared" si="13"/>
        <v>-10857</v>
      </c>
      <c r="CU17" s="100"/>
      <c r="CV17" s="100"/>
      <c r="CW17" s="100"/>
      <c r="CX17" s="100"/>
      <c r="CY17" s="100"/>
      <c r="CZ17" s="105" t="s">
        <v>167</v>
      </c>
      <c r="DA17" s="106">
        <f>IF(DA7="-",NA(),DA7)</f>
        <v>24.2</v>
      </c>
      <c r="DB17" s="106">
        <f t="shared" ref="DB17:DE17" si="14">IF(DB7="-",NA(),DB7)</f>
        <v>22.8</v>
      </c>
      <c r="DC17" s="106">
        <f t="shared" si="14"/>
        <v>20.8</v>
      </c>
      <c r="DD17" s="106">
        <f t="shared" si="14"/>
        <v>13.3</v>
      </c>
      <c r="DE17" s="106">
        <f t="shared" si="14"/>
        <v>17.5</v>
      </c>
      <c r="DF17" s="100"/>
      <c r="DG17" s="100"/>
      <c r="DH17" s="100"/>
      <c r="DI17" s="100"/>
      <c r="DJ17" s="105" t="s">
        <v>167</v>
      </c>
      <c r="DK17" s="106">
        <f>IF(DK7="-",NA(),DK7)</f>
        <v>34.799999999999997</v>
      </c>
      <c r="DL17" s="106">
        <f t="shared" ref="DL17:DO17" si="15">IF(DL7="-",NA(),DL7)</f>
        <v>56.1</v>
      </c>
      <c r="DM17" s="106">
        <f t="shared" si="15"/>
        <v>69.3</v>
      </c>
      <c r="DN17" s="106">
        <f t="shared" si="15"/>
        <v>57.9</v>
      </c>
      <c r="DO17" s="106">
        <f t="shared" si="15"/>
        <v>41.3</v>
      </c>
      <c r="DP17" s="100"/>
      <c r="DQ17" s="100"/>
      <c r="DR17" s="100"/>
      <c r="DS17" s="100"/>
      <c r="DT17" s="105" t="s">
        <v>167</v>
      </c>
      <c r="DU17" s="106">
        <f>IF(DU7="-",NA(),DU7)</f>
        <v>0</v>
      </c>
      <c r="DV17" s="106">
        <f t="shared" ref="DV17:DY17" si="16">IF(DV7="-",NA(),DV7)</f>
        <v>0</v>
      </c>
      <c r="DW17" s="106">
        <f t="shared" si="16"/>
        <v>0</v>
      </c>
      <c r="DX17" s="106">
        <f t="shared" si="16"/>
        <v>0</v>
      </c>
      <c r="DY17" s="106">
        <f t="shared" si="16"/>
        <v>73.900000000000006</v>
      </c>
      <c r="DZ17" s="100"/>
      <c r="EA17" s="100"/>
      <c r="EB17" s="100"/>
      <c r="EC17" s="100"/>
      <c r="ED17" s="105" t="s">
        <v>167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167</v>
      </c>
      <c r="EO17" s="106">
        <f>IF(EO7="-",NA(),EO7)</f>
        <v>100</v>
      </c>
      <c r="EP17" s="106">
        <f t="shared" ref="EP17:ES17" si="18">IF(EP7="-",NA(),EP7)</f>
        <v>100</v>
      </c>
      <c r="EQ17" s="106">
        <f t="shared" si="18"/>
        <v>100</v>
      </c>
      <c r="ER17" s="106">
        <f t="shared" si="18"/>
        <v>100</v>
      </c>
      <c r="ES17" s="106">
        <f t="shared" si="18"/>
        <v>0</v>
      </c>
      <c r="ET17" s="100"/>
      <c r="EU17" s="100"/>
      <c r="EV17" s="100"/>
      <c r="EW17" s="100"/>
      <c r="EX17" s="100"/>
      <c r="EY17" s="105" t="s">
        <v>167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f>IF(IX7="-",NA(),IX7)</f>
        <v>24.2</v>
      </c>
      <c r="IY17" s="106">
        <f t="shared" ref="IY17:JB17" si="29">IF(IY7="-",NA(),IY7)</f>
        <v>22.8</v>
      </c>
      <c r="IZ17" s="106">
        <f t="shared" si="29"/>
        <v>20.8</v>
      </c>
      <c r="JA17" s="106">
        <f t="shared" si="29"/>
        <v>13.3</v>
      </c>
      <c r="JB17" s="106">
        <f t="shared" si="29"/>
        <v>17.5</v>
      </c>
      <c r="JC17" s="100"/>
      <c r="JD17" s="100"/>
      <c r="JE17" s="100"/>
      <c r="JF17" s="100"/>
      <c r="JG17" s="105" t="s">
        <v>167</v>
      </c>
      <c r="JH17" s="106">
        <f>IF(JH7="-",NA(),JH7)</f>
        <v>34.799999999999997</v>
      </c>
      <c r="JI17" s="106">
        <f t="shared" ref="JI17:JL17" si="30">IF(JI7="-",NA(),JI7)</f>
        <v>56.1</v>
      </c>
      <c r="JJ17" s="106">
        <f t="shared" si="30"/>
        <v>69.3</v>
      </c>
      <c r="JK17" s="106">
        <f t="shared" si="30"/>
        <v>57.9</v>
      </c>
      <c r="JL17" s="106">
        <f t="shared" si="30"/>
        <v>41.3</v>
      </c>
      <c r="JM17" s="100"/>
      <c r="JN17" s="100"/>
      <c r="JO17" s="100"/>
      <c r="JP17" s="100"/>
      <c r="JQ17" s="105" t="s">
        <v>167</v>
      </c>
      <c r="JR17" s="106">
        <f>IF(JR7="-",NA(),JR7)</f>
        <v>0</v>
      </c>
      <c r="JS17" s="106">
        <f t="shared" ref="JS17:JV17" si="31">IF(JS7="-",NA(),JS7)</f>
        <v>0</v>
      </c>
      <c r="JT17" s="106">
        <f t="shared" si="31"/>
        <v>0</v>
      </c>
      <c r="JU17" s="106">
        <f t="shared" si="31"/>
        <v>0</v>
      </c>
      <c r="JV17" s="106">
        <f t="shared" si="31"/>
        <v>73.900000000000006</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f>IF(KL7="-",NA(),KL7)</f>
        <v>100</v>
      </c>
      <c r="KM17" s="106">
        <f t="shared" ref="KM17:KP17" si="33">IF(KM7="-",NA(),KM7)</f>
        <v>100</v>
      </c>
      <c r="KN17" s="106">
        <f t="shared" si="33"/>
        <v>100</v>
      </c>
      <c r="KO17" s="106">
        <f t="shared" si="33"/>
        <v>100</v>
      </c>
      <c r="KP17" s="106">
        <f t="shared" si="33"/>
        <v>0</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169</v>
      </c>
      <c r="DA18" s="106">
        <f>IF(DF7="-",NA(),DF7)</f>
        <v>36.4</v>
      </c>
      <c r="DB18" s="106">
        <f t="shared" ref="DB18:DE18" si="44">IF(DG7="-",NA(),DG7)</f>
        <v>31.6</v>
      </c>
      <c r="DC18" s="106">
        <f t="shared" si="44"/>
        <v>31.6</v>
      </c>
      <c r="DD18" s="106">
        <f t="shared" si="44"/>
        <v>30.1</v>
      </c>
      <c r="DE18" s="106">
        <f t="shared" si="44"/>
        <v>30.3</v>
      </c>
      <c r="DF18" s="100"/>
      <c r="DG18" s="100"/>
      <c r="DH18" s="100"/>
      <c r="DI18" s="100"/>
      <c r="DJ18" s="105" t="s">
        <v>169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169</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169</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169</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169</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171</v>
      </c>
      <c r="C20" s="196"/>
      <c r="D20" s="100"/>
    </row>
    <row r="21" spans="1:374" x14ac:dyDescent="0.15">
      <c r="A21" s="97">
        <f t="shared" si="7"/>
        <v>7</v>
      </c>
      <c r="B21" s="196" t="s">
        <v>172</v>
      </c>
      <c r="C21" s="196"/>
      <c r="D21" s="100"/>
    </row>
    <row r="22" spans="1:374" x14ac:dyDescent="0.15">
      <c r="A22" s="97">
        <f t="shared" si="7"/>
        <v>8</v>
      </c>
      <c r="B22" s="196" t="s">
        <v>173</v>
      </c>
      <c r="C22" s="196"/>
      <c r="D22" s="100"/>
      <c r="E22" s="197" t="s">
        <v>174</v>
      </c>
      <c r="F22" s="198"/>
      <c r="G22" s="198"/>
      <c r="H22" s="198"/>
      <c r="I22" s="199"/>
    </row>
    <row r="23" spans="1:374" x14ac:dyDescent="0.15">
      <c r="A23" s="97">
        <f t="shared" si="7"/>
        <v>9</v>
      </c>
      <c r="B23" s="196" t="s">
        <v>175</v>
      </c>
      <c r="C23" s="196"/>
      <c r="D23" s="100"/>
      <c r="E23" s="200"/>
      <c r="F23" s="201"/>
      <c r="G23" s="201"/>
      <c r="H23" s="201"/>
      <c r="I23" s="202"/>
    </row>
    <row r="24" spans="1:374" x14ac:dyDescent="0.15">
      <c r="A24" s="97">
        <f t="shared" si="7"/>
        <v>10</v>
      </c>
      <c r="B24" s="196" t="s">
        <v>176</v>
      </c>
      <c r="C24" s="196"/>
      <c r="D24" s="100"/>
      <c r="E24" s="200"/>
      <c r="F24" s="201"/>
      <c r="G24" s="201"/>
      <c r="H24" s="201"/>
      <c r="I24" s="202"/>
    </row>
    <row r="25" spans="1:374" x14ac:dyDescent="0.15">
      <c r="A25" s="97">
        <f t="shared" si="7"/>
        <v>11</v>
      </c>
      <c r="B25" s="196" t="s">
        <v>177</v>
      </c>
      <c r="C25" s="196"/>
      <c r="D25" s="100"/>
      <c r="E25" s="200"/>
      <c r="F25" s="201"/>
      <c r="G25" s="201"/>
      <c r="H25" s="201"/>
      <c r="I25" s="202"/>
    </row>
    <row r="26" spans="1:374" x14ac:dyDescent="0.15">
      <c r="A26" s="97">
        <f t="shared" si="7"/>
        <v>12</v>
      </c>
      <c r="B26" s="196" t="s">
        <v>178</v>
      </c>
      <c r="C26" s="196"/>
      <c r="D26" s="100"/>
      <c r="E26" s="200"/>
      <c r="F26" s="201"/>
      <c r="G26" s="201"/>
      <c r="H26" s="201"/>
      <c r="I26" s="202"/>
    </row>
    <row r="27" spans="1:374" x14ac:dyDescent="0.15">
      <c r="A27" s="97">
        <f t="shared" si="7"/>
        <v>13</v>
      </c>
      <c r="B27" s="196" t="s">
        <v>179</v>
      </c>
      <c r="C27" s="196"/>
      <c r="D27" s="100"/>
      <c r="E27" s="200"/>
      <c r="F27" s="201"/>
      <c r="G27" s="201"/>
      <c r="H27" s="201"/>
      <c r="I27" s="202"/>
    </row>
    <row r="28" spans="1:374" x14ac:dyDescent="0.15">
      <c r="A28" s="97">
        <f t="shared" si="7"/>
        <v>14</v>
      </c>
      <c r="B28" s="196" t="s">
        <v>180</v>
      </c>
      <c r="C28" s="196"/>
      <c r="D28" s="100"/>
      <c r="E28" s="200"/>
      <c r="F28" s="201"/>
      <c r="G28" s="201"/>
      <c r="H28" s="201"/>
      <c r="I28" s="202"/>
    </row>
    <row r="29" spans="1:374" x14ac:dyDescent="0.15">
      <c r="A29" s="97">
        <f t="shared" si="7"/>
        <v>15</v>
      </c>
      <c r="B29" s="196" t="s">
        <v>181</v>
      </c>
      <c r="C29" s="196"/>
      <c r="D29" s="100"/>
      <c r="E29" s="200"/>
      <c r="F29" s="201"/>
      <c r="G29" s="201"/>
      <c r="H29" s="201"/>
      <c r="I29" s="202"/>
    </row>
    <row r="30" spans="1:374" x14ac:dyDescent="0.15">
      <c r="A30" s="97">
        <f t="shared" si="7"/>
        <v>16</v>
      </c>
      <c r="B30" s="196" t="s">
        <v>182</v>
      </c>
      <c r="C30" s="196"/>
      <c r="D30" s="100"/>
      <c r="E30" s="200"/>
      <c r="F30" s="201"/>
      <c r="G30" s="201"/>
      <c r="H30" s="201"/>
      <c r="I30" s="202"/>
    </row>
    <row r="31" spans="1:374" x14ac:dyDescent="0.15">
      <c r="A31" s="97">
        <f t="shared" si="7"/>
        <v>17</v>
      </c>
      <c r="B31" s="196" t="s">
        <v>183</v>
      </c>
      <c r="C31" s="196"/>
      <c r="D31" s="100"/>
      <c r="E31" s="200"/>
      <c r="F31" s="201"/>
      <c r="G31" s="201"/>
      <c r="H31" s="201"/>
      <c r="I31" s="202"/>
    </row>
    <row r="32" spans="1:374" x14ac:dyDescent="0.15">
      <c r="A32" s="97">
        <f t="shared" si="7"/>
        <v>18</v>
      </c>
      <c r="B32" s="196" t="s">
        <v>184</v>
      </c>
      <c r="C32" s="196"/>
      <c r="D32" s="100"/>
      <c r="E32" s="200"/>
      <c r="F32" s="201"/>
      <c r="G32" s="201"/>
      <c r="H32" s="201"/>
      <c r="I32" s="202"/>
    </row>
    <row r="33" spans="1:16" x14ac:dyDescent="0.15">
      <c r="A33" s="97">
        <f t="shared" si="7"/>
        <v>19</v>
      </c>
      <c r="B33" s="196" t="s">
        <v>185</v>
      </c>
      <c r="C33" s="196"/>
      <c r="D33" s="100"/>
      <c r="E33" s="200"/>
      <c r="F33" s="201"/>
      <c r="G33" s="201"/>
      <c r="H33" s="201"/>
      <c r="I33" s="202"/>
    </row>
    <row r="34" spans="1:16" x14ac:dyDescent="0.15">
      <c r="A34" s="97">
        <f t="shared" si="7"/>
        <v>20</v>
      </c>
      <c r="B34" s="196" t="s">
        <v>186</v>
      </c>
      <c r="C34" s="196"/>
      <c r="D34" s="100"/>
      <c r="E34" s="200"/>
      <c r="F34" s="201"/>
      <c r="G34" s="201"/>
      <c r="H34" s="201"/>
      <c r="I34" s="202"/>
    </row>
    <row r="35" spans="1:16" ht="25.5" customHeight="1" x14ac:dyDescent="0.15">
      <c r="E35" s="203"/>
      <c r="F35" s="204"/>
      <c r="G35" s="204"/>
      <c r="H35" s="204"/>
      <c r="I35" s="205"/>
    </row>
    <row r="36" spans="1:16" x14ac:dyDescent="0.15">
      <c r="A36" t="s">
        <v>187</v>
      </c>
      <c r="B36" t="s">
        <v>188</v>
      </c>
    </row>
    <row r="37" spans="1:16" x14ac:dyDescent="0.15">
      <c r="A37" t="s">
        <v>189</v>
      </c>
      <c r="B37" t="s">
        <v>190</v>
      </c>
      <c r="L37" s="197" t="s">
        <v>174</v>
      </c>
      <c r="M37" s="198"/>
      <c r="N37" s="198"/>
      <c r="O37" s="198"/>
      <c r="P37" s="199"/>
    </row>
    <row r="38" spans="1:16" x14ac:dyDescent="0.15">
      <c r="A38" t="s">
        <v>191</v>
      </c>
      <c r="B38" t="s">
        <v>192</v>
      </c>
      <c r="L38" s="200"/>
      <c r="M38" s="201"/>
      <c r="N38" s="201"/>
      <c r="O38" s="201"/>
      <c r="P38" s="202"/>
    </row>
    <row r="39" spans="1:16" x14ac:dyDescent="0.15">
      <c r="A39" t="s">
        <v>193</v>
      </c>
      <c r="B39" t="s">
        <v>194</v>
      </c>
      <c r="L39" s="200"/>
      <c r="M39" s="201"/>
      <c r="N39" s="201"/>
      <c r="O39" s="201"/>
      <c r="P39" s="202"/>
    </row>
    <row r="40" spans="1:16" x14ac:dyDescent="0.15">
      <c r="A40" t="s">
        <v>195</v>
      </c>
      <c r="B40" t="s">
        <v>196</v>
      </c>
      <c r="L40" s="200"/>
      <c r="M40" s="201"/>
      <c r="N40" s="201"/>
      <c r="O40" s="201"/>
      <c r="P40" s="202"/>
    </row>
    <row r="41" spans="1:16" x14ac:dyDescent="0.15">
      <c r="A41" t="s">
        <v>197</v>
      </c>
      <c r="B41" t="s">
        <v>198</v>
      </c>
      <c r="L41" s="200"/>
      <c r="M41" s="201"/>
      <c r="N41" s="201"/>
      <c r="O41" s="201"/>
      <c r="P41" s="202"/>
    </row>
    <row r="42" spans="1:16" x14ac:dyDescent="0.15">
      <c r="A42" t="s">
        <v>199</v>
      </c>
      <c r="B42" t="s">
        <v>200</v>
      </c>
      <c r="L42" s="200"/>
      <c r="M42" s="201"/>
      <c r="N42" s="201"/>
      <c r="O42" s="201"/>
      <c r="P42" s="202"/>
    </row>
    <row r="43" spans="1:16" x14ac:dyDescent="0.15">
      <c r="A43" t="s">
        <v>201</v>
      </c>
      <c r="B43" t="s">
        <v>202</v>
      </c>
      <c r="L43" s="200"/>
      <c r="M43" s="201"/>
      <c r="N43" s="201"/>
      <c r="O43" s="201"/>
      <c r="P43" s="202"/>
    </row>
    <row r="44" spans="1:16" x14ac:dyDescent="0.15">
      <c r="A44" t="s">
        <v>203</v>
      </c>
      <c r="B44" t="s">
        <v>204</v>
      </c>
      <c r="L44" s="200"/>
      <c r="M44" s="201"/>
      <c r="N44" s="201"/>
      <c r="O44" s="201"/>
      <c r="P44" s="202"/>
    </row>
    <row r="45" spans="1:16" x14ac:dyDescent="0.15">
      <c r="A45" t="s">
        <v>205</v>
      </c>
      <c r="B45" t="s">
        <v>206</v>
      </c>
      <c r="L45" s="200"/>
      <c r="M45" s="201"/>
      <c r="N45" s="201"/>
      <c r="O45" s="201"/>
      <c r="P45" s="202"/>
    </row>
    <row r="46" spans="1:16" x14ac:dyDescent="0.15">
      <c r="A46" t="s">
        <v>207</v>
      </c>
      <c r="B46" t="s">
        <v>208</v>
      </c>
      <c r="L46" s="200"/>
      <c r="M46" s="201"/>
      <c r="N46" s="201"/>
      <c r="O46" s="201"/>
      <c r="P46" s="202"/>
    </row>
    <row r="47" spans="1:16" x14ac:dyDescent="0.15">
      <c r="A47" t="s">
        <v>209</v>
      </c>
      <c r="B47" t="s">
        <v>210</v>
      </c>
      <c r="L47" s="200"/>
      <c r="M47" s="201"/>
      <c r="N47" s="201"/>
      <c r="O47" s="201"/>
      <c r="P47" s="202"/>
    </row>
    <row r="48" spans="1:16" x14ac:dyDescent="0.15">
      <c r="A48" t="s">
        <v>211</v>
      </c>
      <c r="B48" t="s">
        <v>212</v>
      </c>
      <c r="L48" s="200"/>
      <c r="M48" s="201"/>
      <c r="N48" s="201"/>
      <c r="O48" s="201"/>
      <c r="P48" s="202"/>
    </row>
    <row r="49" spans="1:16" x14ac:dyDescent="0.15">
      <c r="A49" t="s">
        <v>213</v>
      </c>
      <c r="B49" t="s">
        <v>214</v>
      </c>
      <c r="L49" s="200"/>
      <c r="M49" s="201"/>
      <c r="N49" s="201"/>
      <c r="O49" s="201"/>
      <c r="P49" s="202"/>
    </row>
    <row r="50" spans="1:16" ht="26.25" customHeight="1" x14ac:dyDescent="0.15">
      <c r="A50" t="s">
        <v>215</v>
      </c>
      <c r="B50" t="s">
        <v>216</v>
      </c>
      <c r="L50" s="203"/>
      <c r="M50" s="204"/>
      <c r="N50" s="204"/>
      <c r="O50" s="204"/>
      <c r="P50" s="205"/>
    </row>
    <row r="51" spans="1:16" x14ac:dyDescent="0.15">
      <c r="A51" t="s">
        <v>217</v>
      </c>
      <c r="B51" t="s">
        <v>218</v>
      </c>
    </row>
    <row r="52" spans="1:16" x14ac:dyDescent="0.15">
      <c r="A52" t="s">
        <v>219</v>
      </c>
      <c r="B52" t="s">
        <v>220</v>
      </c>
    </row>
    <row r="53" spans="1:16" x14ac:dyDescent="0.15">
      <c r="A53" t="s">
        <v>221</v>
      </c>
      <c r="B53" t="s">
        <v>222</v>
      </c>
    </row>
    <row r="54" spans="1:16" x14ac:dyDescent="0.15">
      <c r="A54" t="s">
        <v>223</v>
      </c>
      <c r="B54" t="s">
        <v>224</v>
      </c>
    </row>
    <row r="55" spans="1:16" x14ac:dyDescent="0.15">
      <c r="A55" t="s">
        <v>225</v>
      </c>
      <c r="B55" t="s">
        <v>226</v>
      </c>
    </row>
    <row r="56" spans="1:16" x14ac:dyDescent="0.15">
      <c r="A56" t="s">
        <v>227</v>
      </c>
      <c r="B56" t="s">
        <v>228</v>
      </c>
    </row>
    <row r="57" spans="1:16" x14ac:dyDescent="0.15">
      <c r="A57" t="s">
        <v>229</v>
      </c>
      <c r="B57" t="s">
        <v>230</v>
      </c>
    </row>
    <row r="58" spans="1:16" x14ac:dyDescent="0.15">
      <c r="A58" t="s">
        <v>231</v>
      </c>
      <c r="B58" t="s">
        <v>232</v>
      </c>
    </row>
    <row r="59" spans="1:16" x14ac:dyDescent="0.15">
      <c r="A59" t="s">
        <v>233</v>
      </c>
      <c r="B59" t="s">
        <v>234</v>
      </c>
    </row>
    <row r="60" spans="1:16" x14ac:dyDescent="0.15">
      <c r="A60" t="s">
        <v>235</v>
      </c>
      <c r="B60" t="s">
        <v>236</v>
      </c>
    </row>
    <row r="61" spans="1:16" x14ac:dyDescent="0.15">
      <c r="A61" t="s">
        <v>237</v>
      </c>
      <c r="B61" t="s">
        <v>238</v>
      </c>
    </row>
    <row r="62" spans="1:16" x14ac:dyDescent="0.15">
      <c r="A62" t="s">
        <v>239</v>
      </c>
      <c r="B62" t="s">
        <v>240</v>
      </c>
    </row>
    <row r="63" spans="1:16" x14ac:dyDescent="0.15">
      <c r="A63" t="s">
        <v>241</v>
      </c>
      <c r="B63" t="s">
        <v>242</v>
      </c>
    </row>
    <row r="64" spans="1:16"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row r="86" spans="1:2" x14ac:dyDescent="0.15">
      <c r="A86" t="s">
        <v>268</v>
      </c>
      <c r="B86" t="s">
        <v>269</v>
      </c>
    </row>
    <row r="87" spans="1:2" x14ac:dyDescent="0.15">
      <c r="A87" t="s">
        <v>270</v>
      </c>
      <c r="B87" t="s">
        <v>269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